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3"/>
  </bookViews>
  <sheets>
    <sheet name="1кв" sheetId="25" r:id="rId1"/>
    <sheet name="2кв" sheetId="26" r:id="rId2"/>
    <sheet name="3кв" sheetId="27" r:id="rId3"/>
    <sheet name="4кв" sheetId="28" r:id="rId4"/>
    <sheet name="отчет" sheetId="29" r:id="rId5"/>
  </sheets>
  <definedNames>
    <definedName name="_xlnm.Print_Area" localSheetId="0">'1кв'!$A$1:$E$53</definedName>
    <definedName name="_xlnm.Print_Area" localSheetId="1">'2кв'!$A$1:$E$57</definedName>
    <definedName name="_xlnm.Print_Area" localSheetId="2">'3кв'!$A$1:$E$53</definedName>
    <definedName name="_xlnm.Print_Area" localSheetId="3">'4кв'!$A$1:$E$54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E23" i="29" l="1"/>
  <c r="D23" i="29"/>
  <c r="C26" i="29"/>
  <c r="C25" i="29"/>
  <c r="C28" i="29"/>
  <c r="C30" i="29" s="1"/>
  <c r="C24" i="29"/>
  <c r="C18" i="29"/>
  <c r="C19" i="29"/>
  <c r="C20" i="29"/>
  <c r="C21" i="29"/>
  <c r="C22" i="29"/>
  <c r="C23" i="29"/>
  <c r="C17" i="29"/>
  <c r="C13" i="29"/>
  <c r="C14" i="29"/>
  <c r="C12" i="29"/>
  <c r="C15" i="29" s="1"/>
  <c r="C6" i="29"/>
  <c r="C36" i="29"/>
  <c r="C31" i="29" l="1"/>
  <c r="B48" i="28"/>
  <c r="E32" i="28"/>
  <c r="B52" i="28"/>
  <c r="B51" i="28"/>
  <c r="E24" i="28"/>
  <c r="E22" i="28"/>
  <c r="B53" i="28" s="1"/>
  <c r="B54" i="28" l="1"/>
  <c r="B47" i="27"/>
  <c r="E28" i="27"/>
  <c r="E28" i="26" l="1"/>
  <c r="E32" i="26"/>
  <c r="E33" i="26"/>
  <c r="E31" i="26"/>
  <c r="B51" i="27" l="1"/>
  <c r="B50" i="27"/>
  <c r="E24" i="27"/>
  <c r="E22" i="27"/>
  <c r="B55" i="26"/>
  <c r="B54" i="26"/>
  <c r="E24" i="26"/>
  <c r="E22" i="26"/>
  <c r="E35" i="26" s="1"/>
  <c r="E31" i="27" l="1"/>
  <c r="B52" i="27" s="1"/>
  <c r="B56" i="26"/>
  <c r="B53" i="27"/>
  <c r="E28" i="25"/>
  <c r="E29" i="25" l="1"/>
  <c r="B51" i="25"/>
  <c r="B50" i="25"/>
  <c r="E24" i="25"/>
  <c r="E22" i="25"/>
  <c r="E31" i="25" l="1"/>
  <c r="B52" i="25"/>
  <c r="B53" i="25" s="1"/>
  <c r="B51" i="26" s="1"/>
  <c r="B57" i="26" s="1"/>
</calcChain>
</file>

<file path=xl/sharedStrings.xml><?xml version="1.0" encoding="utf-8"?>
<sst xmlns="http://schemas.openxmlformats.org/spreadsheetml/2006/main" count="331" uniqueCount="114">
  <si>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</si>
  <si>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</si>
  <si>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</si>
  <si>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</si>
  <si>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</si>
  <si>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</si>
  <si>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</si>
  <si>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</si>
  <si>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</si>
  <si>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</si>
  <si>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</si>
  <si>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</si>
  <si>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</si>
  <si>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</si>
  <si>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</si>
  <si>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</si>
  <si>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</si>
  <si>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</si>
  <si>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</si>
  <si>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</si>
  <si>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</si>
  <si>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</si>
  <si>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</si>
  <si>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</si>
  <si>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</si>
  <si>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</si>
  <si>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Лизы Чайкиной, д. 1а/3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</si>
  <si>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№62  от   15.11.2015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</si>
  <si>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</si>
  <si>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Итого: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</si>
  <si>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</si>
  <si>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</si>
  <si>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</si>
  <si>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</si>
  <si>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</si>
  <si>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</si>
  <si>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</si>
  <si>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</si>
  <si>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Нефедовой Юлии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</si>
  <si>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№65 от 18.05.2018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</si>
  <si>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Нефедовой Ю.А.</t>
    </r>
  </si>
  <si>
    <t>определена приложением № 9 к договору</t>
  </si>
  <si>
    <t xml:space="preserve">Расходы по управлению МКД </t>
  </si>
  <si>
    <t xml:space="preserve">интернет Ростелеком </t>
  </si>
  <si>
    <t>Sдома=1978,6м2</t>
  </si>
  <si>
    <t>Оплачено</t>
  </si>
  <si>
    <t>Услуги по содержанию многоквартирного дома</t>
  </si>
  <si>
    <t>холодная вода на СОИ</t>
  </si>
  <si>
    <t>электроэнергия на СОИ</t>
  </si>
  <si>
    <t>водоотведение на СОИ</t>
  </si>
  <si>
    <t xml:space="preserve">интернет Квант-Телеком 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</si>
  <si>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</si>
  <si>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</si>
  <si>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</si>
  <si>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</si>
  <si>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Изготовление лавочки в подвал</t>
  </si>
  <si>
    <t>февраль</t>
  </si>
  <si>
    <t xml:space="preserve">           2. Всего за период с "01" 01 2023 г. по "31" 03 2023 г. выполнено работ (оказано услуг) на общую сумму сто тридцать семь тысяч сто сорок семь рублей 15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</si>
  <si>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</si>
  <si>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146392,7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</si>
  <si>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</si>
  <si>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</si>
  <si>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</si>
  <si>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</si>
  <si>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</si>
  <si>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</si>
  <si>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покраска МАФ</t>
  </si>
  <si>
    <t>установка таблички,протяжка скамеек</t>
  </si>
  <si>
    <t>монтаж профнастила,конька,уголка на навес песочницы</t>
  </si>
  <si>
    <t>апрель</t>
  </si>
  <si>
    <t>май</t>
  </si>
  <si>
    <t>Поверка, ремонт ОДПУ</t>
  </si>
  <si>
    <t>Полив</t>
  </si>
  <si>
    <t xml:space="preserve">           2. Всего за период с "01" 04 2023 г. по "30" 06 2023 г. выполнено работ (оказано услуг) на общую сумму сто сорок восемь тысяч восемьсот тридцать пять рублей 55 копеек</t>
  </si>
  <si>
    <t>Предъявлено населению 147303,72</t>
  </si>
  <si>
    <t xml:space="preserve">           2. Всего за период с "01" 07 2023 г. по "30" 09 2023 г. выполнено работ (оказано услуг) на общую сумму сто пятьдесят пять тысяч четыреста двадцать девять рублей 09 копеек</t>
  </si>
  <si>
    <t>Предъявлено населению 165100,72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</si>
  <si>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</si>
  <si>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</si>
  <si>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</si>
  <si>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сто восемьдесят две тысячи четыреста восемьдесят рублей 72 копейки.</t>
  </si>
  <si>
    <t>Предъявлено населению 167393,24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</si>
  <si>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</si>
  <si>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</si>
  <si>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</si>
  <si>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</si>
  <si>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</si>
  <si>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</si>
  <si>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</si>
  <si>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за размещение оборудования в МОП интернет Ростелеком </t>
  </si>
  <si>
    <t xml:space="preserve">Оплачено за размещение оборудования в МОП интернет Квант-телеком 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</si>
  <si>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</si>
  <si>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</si>
  <si>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</si>
  <si>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</si>
  <si>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</si>
  <si>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</si>
  <si>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</si>
  <si>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</si>
  <si>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</si>
  <si>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</si>
  <si>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</si>
  <si>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</si>
  <si>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</si>
  <si>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</si>
  <si>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</si>
  <si>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</si>
  <si>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Лизы Чайкиной, д. 1а/3</t>
  </si>
  <si>
    <t>Начислено всего 626190,38</t>
  </si>
  <si>
    <t>* холодная вода на СОИ - 14066,98</t>
  </si>
  <si>
    <t>* водоотведение на СОИ- 22025,07</t>
  </si>
  <si>
    <t>* электроэнергия на СОИ- 23585,53</t>
  </si>
  <si>
    <t xml:space="preserve">   * Поверка,ремонт ОДПУ</t>
  </si>
  <si>
    <t>Непредвиденные работы 21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</si>
</sst>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6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4" fillId="0" borderId="6" xfId="0" applyFont="1" applyBorder="1" applyAlignment="1">
      <alignment vertical="center" wrapText="1"/>
    </xf>
    <xf numFmtId="43" fontId="0" fillId="0" borderId="0" xfId="0" applyNumberFormat="1"/>
    <xf numFmtId="0" fontId="4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5" zoomScaleSheetLayoutView="100" workbookViewId="0">
      <selection activeCell="E28" sqref="E28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41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52</v>
      </c>
      <c r="B3" s="41"/>
      <c r="C3" s="41"/>
      <c r="D3" s="41"/>
      <c r="E3" s="41"/>
    </row>
    <row r="4" spans="1:5" s="1" customFormat="1" ht="15.75" customHeight="1" x14ac:dyDescent="0.25">
      <c r="A4" s="22" t="s">
        <v>13</v>
      </c>
      <c r="B4" s="4"/>
      <c r="C4" s="4"/>
      <c r="D4" s="42" t="s">
        <v>53</v>
      </c>
      <c r="E4" s="42"/>
    </row>
    <row r="5" spans="1:5" x14ac:dyDescent="0.25">
      <c r="A5" s="26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3" t="s">
        <v>26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15" customHeight="1" x14ac:dyDescent="0.25">
      <c r="A9" s="37" t="s">
        <v>38</v>
      </c>
      <c r="B9" s="37"/>
      <c r="C9" s="37"/>
      <c r="D9" s="37"/>
      <c r="E9" s="37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3" customHeight="1" x14ac:dyDescent="0.25">
      <c r="A11" s="37" t="s">
        <v>39</v>
      </c>
      <c r="B11" s="37"/>
      <c r="C11" s="37"/>
      <c r="D11" s="37"/>
      <c r="E11" s="37"/>
    </row>
    <row r="12" spans="1:5" ht="15.6" customHeight="1" x14ac:dyDescent="0.25">
      <c r="A12" s="44" t="s">
        <v>15</v>
      </c>
      <c r="B12" s="47"/>
      <c r="C12" s="47"/>
      <c r="D12" s="47"/>
      <c r="E12" s="47"/>
    </row>
    <row r="13" spans="1:5" ht="18.75" customHeight="1" x14ac:dyDescent="0.25">
      <c r="A13" s="37" t="s">
        <v>24</v>
      </c>
      <c r="B13" s="37"/>
      <c r="C13" s="37"/>
      <c r="D13" s="37"/>
      <c r="E13" s="37"/>
    </row>
    <row r="14" spans="1:5" ht="17.25" customHeight="1" x14ac:dyDescent="0.25">
      <c r="A14" s="44" t="s">
        <v>2</v>
      </c>
      <c r="B14" s="47"/>
      <c r="C14" s="47"/>
      <c r="D14" s="47"/>
      <c r="E14" s="47"/>
    </row>
    <row r="15" spans="1:5" ht="20.25" customHeight="1" x14ac:dyDescent="0.25">
      <c r="A15" s="37" t="s">
        <v>54</v>
      </c>
      <c r="B15" s="37"/>
      <c r="C15" s="37"/>
      <c r="D15" s="37"/>
      <c r="E15" s="37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7" ht="30" customHeight="1" x14ac:dyDescent="0.25">
      <c r="A17" s="37" t="s">
        <v>17</v>
      </c>
      <c r="B17" s="37"/>
      <c r="C17" s="37"/>
      <c r="D17" s="37"/>
      <c r="E17" s="37"/>
    </row>
    <row r="18" spans="1:7" ht="57.6" customHeight="1" x14ac:dyDescent="0.25">
      <c r="A18" s="37" t="s">
        <v>27</v>
      </c>
      <c r="B18" s="37"/>
      <c r="C18" s="37"/>
      <c r="D18" s="37"/>
      <c r="E18" s="37"/>
    </row>
    <row r="19" spans="1:7" ht="39.75" customHeight="1" x14ac:dyDescent="0.25">
      <c r="A19" s="49" t="s">
        <v>28</v>
      </c>
      <c r="B19" s="49"/>
      <c r="C19" s="49"/>
      <c r="D19" s="49"/>
      <c r="E19" s="49"/>
    </row>
    <row r="20" spans="1:7" x14ac:dyDescent="0.25">
      <c r="A20" s="49"/>
      <c r="B20" s="49"/>
      <c r="C20" s="49"/>
      <c r="D20" s="49"/>
      <c r="E20" s="49"/>
      <c r="F20" s="2">
        <v>1978.6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46</v>
      </c>
      <c r="B22" s="9" t="s">
        <v>41</v>
      </c>
      <c r="C22" s="3" t="s">
        <v>4</v>
      </c>
      <c r="D22" s="3">
        <v>14.8</v>
      </c>
      <c r="E22" s="8">
        <f>D22*F20*G20</f>
        <v>87849.84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 x14ac:dyDescent="0.25">
      <c r="A24" s="7" t="s">
        <v>42</v>
      </c>
      <c r="B24" s="9" t="s">
        <v>25</v>
      </c>
      <c r="C24" s="3" t="s">
        <v>4</v>
      </c>
      <c r="D24" s="3">
        <v>5.42</v>
      </c>
      <c r="E24" s="8">
        <f>D24*F20*G20</f>
        <v>32172.035999999996</v>
      </c>
    </row>
    <row r="25" spans="1:7" x14ac:dyDescent="0.25">
      <c r="A25" s="7" t="s">
        <v>47</v>
      </c>
      <c r="B25" s="9" t="s">
        <v>31</v>
      </c>
      <c r="C25" s="3" t="s">
        <v>32</v>
      </c>
      <c r="D25" s="3"/>
      <c r="E25" s="28">
        <v>3387.37</v>
      </c>
    </row>
    <row r="26" spans="1:7" x14ac:dyDescent="0.25">
      <c r="A26" s="7" t="s">
        <v>48</v>
      </c>
      <c r="B26" s="9" t="s">
        <v>31</v>
      </c>
      <c r="C26" s="3" t="s">
        <v>32</v>
      </c>
      <c r="D26" s="3"/>
      <c r="E26" s="8">
        <v>4777.25</v>
      </c>
    </row>
    <row r="27" spans="1:7" x14ac:dyDescent="0.25">
      <c r="A27" s="7" t="s">
        <v>49</v>
      </c>
      <c r="B27" s="9" t="s">
        <v>31</v>
      </c>
      <c r="C27" s="3" t="s">
        <v>32</v>
      </c>
      <c r="D27" s="3"/>
      <c r="E27" s="8">
        <v>5303.1</v>
      </c>
    </row>
    <row r="28" spans="1:7" x14ac:dyDescent="0.25">
      <c r="A28" s="7" t="s">
        <v>30</v>
      </c>
      <c r="B28" s="9" t="s">
        <v>31</v>
      </c>
      <c r="C28" s="3" t="s">
        <v>32</v>
      </c>
      <c r="D28" s="3"/>
      <c r="E28" s="8">
        <f>2407.92+541.78</f>
        <v>2949.7</v>
      </c>
    </row>
    <row r="29" spans="1:7" x14ac:dyDescent="0.25">
      <c r="A29" s="20" t="s">
        <v>55</v>
      </c>
      <c r="B29" s="9" t="s">
        <v>56</v>
      </c>
      <c r="C29" s="3" t="s">
        <v>51</v>
      </c>
      <c r="D29" s="3">
        <v>3</v>
      </c>
      <c r="E29" s="8">
        <f>D29*235.95</f>
        <v>707.84999999999991</v>
      </c>
    </row>
    <row r="30" spans="1:7" x14ac:dyDescent="0.25">
      <c r="A30" s="27"/>
      <c r="B30" s="23"/>
      <c r="C30" s="3"/>
      <c r="D30" s="3"/>
      <c r="E30" s="8"/>
    </row>
    <row r="31" spans="1:7" s="14" customFormat="1" ht="14.25" x14ac:dyDescent="0.2">
      <c r="A31" s="10" t="s">
        <v>29</v>
      </c>
      <c r="B31" s="11"/>
      <c r="C31" s="12"/>
      <c r="D31" s="12"/>
      <c r="E31" s="13">
        <f>SUM(E22:E30)</f>
        <v>137147.14600000001</v>
      </c>
    </row>
    <row r="33" spans="1:5" ht="35.25" customHeight="1" x14ac:dyDescent="0.25">
      <c r="A33" s="50" t="s">
        <v>57</v>
      </c>
      <c r="B33" s="50"/>
      <c r="C33" s="50"/>
      <c r="D33" s="50"/>
      <c r="E33" s="50"/>
    </row>
    <row r="34" spans="1:5" ht="28.5" customHeight="1" x14ac:dyDescent="0.25">
      <c r="A34" s="37" t="s">
        <v>21</v>
      </c>
      <c r="B34" s="37"/>
      <c r="C34" s="37"/>
      <c r="D34" s="37"/>
      <c r="E34" s="37"/>
    </row>
    <row r="35" spans="1:5" ht="15" customHeight="1" x14ac:dyDescent="0.25">
      <c r="A35" s="37" t="s">
        <v>20</v>
      </c>
      <c r="B35" s="37"/>
      <c r="C35" s="37"/>
      <c r="D35" s="37"/>
      <c r="E35" s="37"/>
    </row>
    <row r="36" spans="1:5" ht="31.5" customHeight="1" x14ac:dyDescent="0.25">
      <c r="A36" s="37" t="s">
        <v>33</v>
      </c>
      <c r="B36" s="37"/>
      <c r="C36" s="37"/>
      <c r="D36" s="37"/>
      <c r="E36" s="37"/>
    </row>
    <row r="37" spans="1:5" x14ac:dyDescent="0.25">
      <c r="A37" s="48" t="s">
        <v>5</v>
      </c>
      <c r="B37" s="48"/>
      <c r="C37" s="48"/>
      <c r="D37" s="48"/>
      <c r="E37" s="48"/>
    </row>
    <row r="38" spans="1:5" x14ac:dyDescent="0.25">
      <c r="A38" s="37" t="s">
        <v>18</v>
      </c>
      <c r="B38" s="37"/>
      <c r="C38" s="37"/>
      <c r="D38" s="37"/>
      <c r="E38" s="37"/>
    </row>
    <row r="39" spans="1:5" x14ac:dyDescent="0.25">
      <c r="A39" s="51" t="s">
        <v>58</v>
      </c>
      <c r="B39" s="51"/>
      <c r="C39" s="51"/>
      <c r="D39" s="51"/>
      <c r="E39" s="5"/>
    </row>
    <row r="40" spans="1:5" x14ac:dyDescent="0.25">
      <c r="B40" s="52" t="s">
        <v>19</v>
      </c>
      <c r="C40" s="52"/>
      <c r="D40" s="52"/>
      <c r="E40" s="6" t="s">
        <v>6</v>
      </c>
    </row>
    <row r="41" spans="1:5" x14ac:dyDescent="0.25">
      <c r="A41" s="25"/>
      <c r="B41" s="25"/>
      <c r="C41" s="25"/>
      <c r="D41" s="25"/>
      <c r="E41" s="25"/>
    </row>
    <row r="42" spans="1:5" x14ac:dyDescent="0.25">
      <c r="A42" s="53" t="s">
        <v>40</v>
      </c>
      <c r="B42" s="53"/>
      <c r="C42" s="53"/>
      <c r="D42" s="53"/>
      <c r="E42" s="5"/>
    </row>
    <row r="43" spans="1:5" x14ac:dyDescent="0.25">
      <c r="B43" s="54" t="s">
        <v>19</v>
      </c>
      <c r="C43" s="54"/>
      <c r="D43" s="54"/>
      <c r="E43" s="6" t="s">
        <v>6</v>
      </c>
    </row>
    <row r="45" spans="1:5" x14ac:dyDescent="0.25">
      <c r="A45" s="2" t="s">
        <v>44</v>
      </c>
    </row>
    <row r="46" spans="1:5" x14ac:dyDescent="0.25">
      <c r="A46" s="14" t="s">
        <v>34</v>
      </c>
    </row>
    <row r="47" spans="1:5" x14ac:dyDescent="0.25">
      <c r="A47" s="2" t="s">
        <v>37</v>
      </c>
      <c r="B47" s="15">
        <v>7085.08</v>
      </c>
    </row>
    <row r="48" spans="1:5" ht="13.15" customHeight="1" x14ac:dyDescent="0.25">
      <c r="A48" s="24" t="s">
        <v>59</v>
      </c>
      <c r="B48" s="16"/>
    </row>
    <row r="49" spans="1:2" x14ac:dyDescent="0.25">
      <c r="A49" s="2" t="s">
        <v>45</v>
      </c>
      <c r="B49" s="16">
        <v>137324.84</v>
      </c>
    </row>
    <row r="50" spans="1:2" x14ac:dyDescent="0.25">
      <c r="A50" s="24" t="s">
        <v>43</v>
      </c>
      <c r="B50" s="16">
        <f>3*150</f>
        <v>450</v>
      </c>
    </row>
    <row r="51" spans="1:2" x14ac:dyDescent="0.25">
      <c r="A51" s="24" t="s">
        <v>50</v>
      </c>
      <c r="B51" s="16">
        <f>3*150</f>
        <v>450</v>
      </c>
    </row>
    <row r="52" spans="1:2" ht="30" x14ac:dyDescent="0.25">
      <c r="A52" s="24" t="s">
        <v>36</v>
      </c>
      <c r="B52" s="16">
        <f>E31</f>
        <v>137147.14600000001</v>
      </c>
    </row>
    <row r="53" spans="1:2" x14ac:dyDescent="0.25">
      <c r="A53" s="17" t="s">
        <v>35</v>
      </c>
      <c r="B53" s="18">
        <f>B47+B49+B50+B51-B52</f>
        <v>8162.7739999999758</v>
      </c>
    </row>
  </sheetData>
  <mergeCells count="29">
    <mergeCell ref="A38:E38"/>
    <mergeCell ref="A39:D39"/>
    <mergeCell ref="B40:D40"/>
    <mergeCell ref="A42:D42"/>
    <mergeCell ref="B43:D43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3" zoomScaleSheetLayoutView="100" workbookViewId="0">
      <selection activeCell="E28" sqref="E28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41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60</v>
      </c>
      <c r="B3" s="41"/>
      <c r="C3" s="41"/>
      <c r="D3" s="41"/>
      <c r="E3" s="41"/>
    </row>
    <row r="4" spans="1:5" s="1" customFormat="1" ht="15.75" customHeight="1" x14ac:dyDescent="0.25">
      <c r="A4" s="22" t="s">
        <v>13</v>
      </c>
      <c r="B4" s="4"/>
      <c r="C4" s="4"/>
      <c r="D4" s="42" t="s">
        <v>61</v>
      </c>
      <c r="E4" s="42"/>
    </row>
    <row r="5" spans="1:5" x14ac:dyDescent="0.25">
      <c r="A5" s="31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3" t="s">
        <v>26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15" customHeight="1" x14ac:dyDescent="0.25">
      <c r="A9" s="37" t="s">
        <v>38</v>
      </c>
      <c r="B9" s="37"/>
      <c r="C9" s="37"/>
      <c r="D9" s="37"/>
      <c r="E9" s="37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3" customHeight="1" x14ac:dyDescent="0.25">
      <c r="A11" s="37" t="s">
        <v>39</v>
      </c>
      <c r="B11" s="37"/>
      <c r="C11" s="37"/>
      <c r="D11" s="37"/>
      <c r="E11" s="37"/>
    </row>
    <row r="12" spans="1:5" ht="15.6" customHeight="1" x14ac:dyDescent="0.25">
      <c r="A12" s="44" t="s">
        <v>15</v>
      </c>
      <c r="B12" s="47"/>
      <c r="C12" s="47"/>
      <c r="D12" s="47"/>
      <c r="E12" s="47"/>
    </row>
    <row r="13" spans="1:5" ht="18.75" customHeight="1" x14ac:dyDescent="0.25">
      <c r="A13" s="37" t="s">
        <v>24</v>
      </c>
      <c r="B13" s="37"/>
      <c r="C13" s="37"/>
      <c r="D13" s="37"/>
      <c r="E13" s="37"/>
    </row>
    <row r="14" spans="1:5" ht="17.25" customHeight="1" x14ac:dyDescent="0.25">
      <c r="A14" s="44" t="s">
        <v>2</v>
      </c>
      <c r="B14" s="47"/>
      <c r="C14" s="47"/>
      <c r="D14" s="47"/>
      <c r="E14" s="47"/>
    </row>
    <row r="15" spans="1:5" ht="20.25" customHeight="1" x14ac:dyDescent="0.25">
      <c r="A15" s="37" t="s">
        <v>54</v>
      </c>
      <c r="B15" s="37"/>
      <c r="C15" s="37"/>
      <c r="D15" s="37"/>
      <c r="E15" s="37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7" ht="30" customHeight="1" x14ac:dyDescent="0.25">
      <c r="A17" s="37" t="s">
        <v>17</v>
      </c>
      <c r="B17" s="37"/>
      <c r="C17" s="37"/>
      <c r="D17" s="37"/>
      <c r="E17" s="37"/>
    </row>
    <row r="18" spans="1:7" ht="57.6" customHeight="1" x14ac:dyDescent="0.25">
      <c r="A18" s="37" t="s">
        <v>27</v>
      </c>
      <c r="B18" s="37"/>
      <c r="C18" s="37"/>
      <c r="D18" s="37"/>
      <c r="E18" s="37"/>
    </row>
    <row r="19" spans="1:7" ht="39.75" customHeight="1" x14ac:dyDescent="0.25">
      <c r="A19" s="49" t="s">
        <v>28</v>
      </c>
      <c r="B19" s="49"/>
      <c r="C19" s="49"/>
      <c r="D19" s="49"/>
      <c r="E19" s="49"/>
    </row>
    <row r="20" spans="1:7" x14ac:dyDescent="0.25">
      <c r="A20" s="49"/>
      <c r="B20" s="49"/>
      <c r="C20" s="49"/>
      <c r="D20" s="49"/>
      <c r="E20" s="49"/>
      <c r="F20" s="2">
        <v>1978.6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46</v>
      </c>
      <c r="B22" s="9" t="s">
        <v>41</v>
      </c>
      <c r="C22" s="3" t="s">
        <v>4</v>
      </c>
      <c r="D22" s="3">
        <v>14.8</v>
      </c>
      <c r="E22" s="8">
        <f>D22*F20*G20</f>
        <v>87849.84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 x14ac:dyDescent="0.25">
      <c r="A24" s="7" t="s">
        <v>42</v>
      </c>
      <c r="B24" s="9" t="s">
        <v>25</v>
      </c>
      <c r="C24" s="3" t="s">
        <v>4</v>
      </c>
      <c r="D24" s="3">
        <v>5.42</v>
      </c>
      <c r="E24" s="8">
        <f>D24*F20*G20</f>
        <v>32172.035999999996</v>
      </c>
    </row>
    <row r="25" spans="1:7" x14ac:dyDescent="0.25">
      <c r="A25" s="7" t="s">
        <v>47</v>
      </c>
      <c r="B25" s="9" t="s">
        <v>62</v>
      </c>
      <c r="C25" s="3" t="s">
        <v>32</v>
      </c>
      <c r="D25" s="3"/>
      <c r="E25" s="28">
        <v>4466.18</v>
      </c>
    </row>
    <row r="26" spans="1:7" x14ac:dyDescent="0.25">
      <c r="A26" s="7" t="s">
        <v>48</v>
      </c>
      <c r="B26" s="9" t="s">
        <v>62</v>
      </c>
      <c r="C26" s="3" t="s">
        <v>32</v>
      </c>
      <c r="D26" s="3"/>
      <c r="E26" s="8">
        <v>4631.75</v>
      </c>
    </row>
    <row r="27" spans="1:7" x14ac:dyDescent="0.25">
      <c r="A27" s="7" t="s">
        <v>49</v>
      </c>
      <c r="B27" s="9" t="s">
        <v>62</v>
      </c>
      <c r="C27" s="3" t="s">
        <v>32</v>
      </c>
      <c r="D27" s="3"/>
      <c r="E27" s="8">
        <v>6992.03</v>
      </c>
    </row>
    <row r="28" spans="1:7" x14ac:dyDescent="0.25">
      <c r="A28" s="7" t="s">
        <v>30</v>
      </c>
      <c r="B28" s="9" t="s">
        <v>62</v>
      </c>
      <c r="C28" s="3" t="s">
        <v>32</v>
      </c>
      <c r="D28" s="3"/>
      <c r="E28" s="8">
        <f>1789.28+5074.12</f>
        <v>6863.4</v>
      </c>
    </row>
    <row r="29" spans="1:7" x14ac:dyDescent="0.25">
      <c r="A29" s="7" t="s">
        <v>71</v>
      </c>
      <c r="B29" s="9" t="s">
        <v>62</v>
      </c>
      <c r="C29" s="3" t="s">
        <v>32</v>
      </c>
      <c r="D29" s="3"/>
      <c r="E29" s="8">
        <v>1542</v>
      </c>
    </row>
    <row r="30" spans="1:7" x14ac:dyDescent="0.25">
      <c r="A30" s="7" t="s">
        <v>72</v>
      </c>
      <c r="B30" s="9" t="s">
        <v>62</v>
      </c>
      <c r="C30" s="3" t="s">
        <v>32</v>
      </c>
      <c r="D30" s="3"/>
      <c r="E30" s="8">
        <v>71.209999999999994</v>
      </c>
    </row>
    <row r="31" spans="1:7" x14ac:dyDescent="0.25">
      <c r="A31" s="7" t="s">
        <v>66</v>
      </c>
      <c r="B31" s="9" t="s">
        <v>69</v>
      </c>
      <c r="C31" s="3"/>
      <c r="D31" s="3">
        <v>7</v>
      </c>
      <c r="E31" s="8">
        <f>D31*235.95</f>
        <v>1651.6499999999999</v>
      </c>
    </row>
    <row r="32" spans="1:7" ht="30" x14ac:dyDescent="0.25">
      <c r="A32" s="7" t="s">
        <v>67</v>
      </c>
      <c r="B32" s="9" t="s">
        <v>70</v>
      </c>
      <c r="C32" s="3"/>
      <c r="D32" s="3">
        <v>3</v>
      </c>
      <c r="E32" s="8">
        <f t="shared" ref="E32:E33" si="0">D32*235.95</f>
        <v>707.84999999999991</v>
      </c>
    </row>
    <row r="33" spans="1:5" ht="30" x14ac:dyDescent="0.25">
      <c r="A33" s="7" t="s">
        <v>68</v>
      </c>
      <c r="B33" s="9" t="s">
        <v>70</v>
      </c>
      <c r="C33" s="3"/>
      <c r="D33" s="3">
        <v>8</v>
      </c>
      <c r="E33" s="8">
        <f t="shared" si="0"/>
        <v>1887.6</v>
      </c>
    </row>
    <row r="34" spans="1:5" x14ac:dyDescent="0.25">
      <c r="A34" s="27"/>
      <c r="B34" s="23"/>
      <c r="C34" s="3"/>
      <c r="D34" s="3"/>
      <c r="E34" s="8"/>
    </row>
    <row r="35" spans="1:5" s="14" customFormat="1" ht="14.25" x14ac:dyDescent="0.2">
      <c r="A35" s="10" t="s">
        <v>29</v>
      </c>
      <c r="B35" s="11"/>
      <c r="C35" s="12"/>
      <c r="D35" s="12"/>
      <c r="E35" s="13">
        <f>SUM(E22:E34)</f>
        <v>148835.54599999997</v>
      </c>
    </row>
    <row r="37" spans="1:5" ht="35.25" customHeight="1" x14ac:dyDescent="0.25">
      <c r="A37" s="50" t="s">
        <v>73</v>
      </c>
      <c r="B37" s="50"/>
      <c r="C37" s="50"/>
      <c r="D37" s="50"/>
      <c r="E37" s="50"/>
    </row>
    <row r="38" spans="1:5" ht="28.5" customHeight="1" x14ac:dyDescent="0.25">
      <c r="A38" s="37" t="s">
        <v>21</v>
      </c>
      <c r="B38" s="37"/>
      <c r="C38" s="37"/>
      <c r="D38" s="37"/>
      <c r="E38" s="37"/>
    </row>
    <row r="39" spans="1:5" ht="15" customHeight="1" x14ac:dyDescent="0.25">
      <c r="A39" s="37" t="s">
        <v>20</v>
      </c>
      <c r="B39" s="37"/>
      <c r="C39" s="37"/>
      <c r="D39" s="37"/>
      <c r="E39" s="37"/>
    </row>
    <row r="40" spans="1:5" ht="31.5" customHeight="1" x14ac:dyDescent="0.25">
      <c r="A40" s="37" t="s">
        <v>33</v>
      </c>
      <c r="B40" s="37"/>
      <c r="C40" s="37"/>
      <c r="D40" s="37"/>
      <c r="E40" s="37"/>
    </row>
    <row r="41" spans="1:5" x14ac:dyDescent="0.25">
      <c r="A41" s="48" t="s">
        <v>5</v>
      </c>
      <c r="B41" s="48"/>
      <c r="C41" s="48"/>
      <c r="D41" s="48"/>
      <c r="E41" s="48"/>
    </row>
    <row r="42" spans="1:5" x14ac:dyDescent="0.25">
      <c r="A42" s="37" t="s">
        <v>18</v>
      </c>
      <c r="B42" s="37"/>
      <c r="C42" s="37"/>
      <c r="D42" s="37"/>
      <c r="E42" s="37"/>
    </row>
    <row r="43" spans="1:5" x14ac:dyDescent="0.25">
      <c r="A43" s="51" t="s">
        <v>58</v>
      </c>
      <c r="B43" s="51"/>
      <c r="C43" s="51"/>
      <c r="D43" s="51"/>
      <c r="E43" s="5"/>
    </row>
    <row r="44" spans="1:5" x14ac:dyDescent="0.25">
      <c r="B44" s="52" t="s">
        <v>19</v>
      </c>
      <c r="C44" s="52"/>
      <c r="D44" s="52"/>
      <c r="E44" s="6" t="s">
        <v>6</v>
      </c>
    </row>
    <row r="45" spans="1:5" x14ac:dyDescent="0.25">
      <c r="A45" s="29"/>
      <c r="B45" s="29"/>
      <c r="C45" s="29"/>
      <c r="D45" s="29"/>
      <c r="E45" s="29"/>
    </row>
    <row r="46" spans="1:5" x14ac:dyDescent="0.25">
      <c r="A46" s="53" t="s">
        <v>40</v>
      </c>
      <c r="B46" s="53"/>
      <c r="C46" s="53"/>
      <c r="D46" s="53"/>
      <c r="E46" s="5"/>
    </row>
    <row r="47" spans="1:5" x14ac:dyDescent="0.25">
      <c r="B47" s="54" t="s">
        <v>19</v>
      </c>
      <c r="C47" s="54"/>
      <c r="D47" s="54"/>
      <c r="E47" s="6" t="s">
        <v>6</v>
      </c>
    </row>
    <row r="49" spans="1:2" x14ac:dyDescent="0.25">
      <c r="A49" s="2" t="s">
        <v>44</v>
      </c>
    </row>
    <row r="50" spans="1:2" x14ac:dyDescent="0.25">
      <c r="A50" s="14" t="s">
        <v>34</v>
      </c>
    </row>
    <row r="51" spans="1:2" x14ac:dyDescent="0.25">
      <c r="A51" s="2" t="s">
        <v>37</v>
      </c>
      <c r="B51" s="15">
        <f>'1кв'!B53</f>
        <v>8162.7739999999758</v>
      </c>
    </row>
    <row r="52" spans="1:2" ht="13.15" customHeight="1" x14ac:dyDescent="0.25">
      <c r="A52" s="30" t="s">
        <v>74</v>
      </c>
      <c r="B52" s="16"/>
    </row>
    <row r="53" spans="1:2" x14ac:dyDescent="0.25">
      <c r="A53" s="2" t="s">
        <v>45</v>
      </c>
      <c r="B53" s="16">
        <v>158579.07</v>
      </c>
    </row>
    <row r="54" spans="1:2" x14ac:dyDescent="0.25">
      <c r="A54" s="30" t="s">
        <v>43</v>
      </c>
      <c r="B54" s="16">
        <f>3*150</f>
        <v>450</v>
      </c>
    </row>
    <row r="55" spans="1:2" x14ac:dyDescent="0.25">
      <c r="A55" s="30" t="s">
        <v>50</v>
      </c>
      <c r="B55" s="16">
        <f>3*150</f>
        <v>450</v>
      </c>
    </row>
    <row r="56" spans="1:2" ht="30" x14ac:dyDescent="0.25">
      <c r="A56" s="30" t="s">
        <v>36</v>
      </c>
      <c r="B56" s="16">
        <f>E35</f>
        <v>148835.54599999997</v>
      </c>
    </row>
    <row r="57" spans="1:2" x14ac:dyDescent="0.25">
      <c r="A57" s="17" t="s">
        <v>35</v>
      </c>
      <c r="B57" s="18">
        <f>B51+B53+B54+B55-B56</f>
        <v>18806.29800000001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1:E41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0:E40"/>
    <mergeCell ref="A42:E42"/>
    <mergeCell ref="A43:D43"/>
    <mergeCell ref="B44:D44"/>
    <mergeCell ref="A46:D46"/>
    <mergeCell ref="B47:D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1" zoomScaleSheetLayoutView="100" workbookViewId="0">
      <selection activeCell="E28" sqref="E28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41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63</v>
      </c>
      <c r="B3" s="41"/>
      <c r="C3" s="41"/>
      <c r="D3" s="41"/>
      <c r="E3" s="41"/>
    </row>
    <row r="4" spans="1:5" s="1" customFormat="1" ht="15.75" customHeight="1" x14ac:dyDescent="0.25">
      <c r="A4" s="22" t="s">
        <v>13</v>
      </c>
      <c r="B4" s="4"/>
      <c r="C4" s="4"/>
      <c r="D4" s="42" t="s">
        <v>64</v>
      </c>
      <c r="E4" s="42"/>
    </row>
    <row r="5" spans="1:5" x14ac:dyDescent="0.25">
      <c r="A5" s="31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3" t="s">
        <v>26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15" customHeight="1" x14ac:dyDescent="0.25">
      <c r="A9" s="37" t="s">
        <v>38</v>
      </c>
      <c r="B9" s="37"/>
      <c r="C9" s="37"/>
      <c r="D9" s="37"/>
      <c r="E9" s="37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3" customHeight="1" x14ac:dyDescent="0.25">
      <c r="A11" s="37" t="s">
        <v>39</v>
      </c>
      <c r="B11" s="37"/>
      <c r="C11" s="37"/>
      <c r="D11" s="37"/>
      <c r="E11" s="37"/>
    </row>
    <row r="12" spans="1:5" ht="15.6" customHeight="1" x14ac:dyDescent="0.25">
      <c r="A12" s="44" t="s">
        <v>15</v>
      </c>
      <c r="B12" s="47"/>
      <c r="C12" s="47"/>
      <c r="D12" s="47"/>
      <c r="E12" s="47"/>
    </row>
    <row r="13" spans="1:5" ht="18.75" customHeight="1" x14ac:dyDescent="0.25">
      <c r="A13" s="37" t="s">
        <v>24</v>
      </c>
      <c r="B13" s="37"/>
      <c r="C13" s="37"/>
      <c r="D13" s="37"/>
      <c r="E13" s="37"/>
    </row>
    <row r="14" spans="1:5" ht="17.25" customHeight="1" x14ac:dyDescent="0.25">
      <c r="A14" s="44" t="s">
        <v>2</v>
      </c>
      <c r="B14" s="47"/>
      <c r="C14" s="47"/>
      <c r="D14" s="47"/>
      <c r="E14" s="47"/>
    </row>
    <row r="15" spans="1:5" ht="20.25" customHeight="1" x14ac:dyDescent="0.25">
      <c r="A15" s="37" t="s">
        <v>54</v>
      </c>
      <c r="B15" s="37"/>
      <c r="C15" s="37"/>
      <c r="D15" s="37"/>
      <c r="E15" s="37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7" ht="30" customHeight="1" x14ac:dyDescent="0.25">
      <c r="A17" s="37" t="s">
        <v>17</v>
      </c>
      <c r="B17" s="37"/>
      <c r="C17" s="37"/>
      <c r="D17" s="37"/>
      <c r="E17" s="37"/>
    </row>
    <row r="18" spans="1:7" ht="57.6" customHeight="1" x14ac:dyDescent="0.25">
      <c r="A18" s="37" t="s">
        <v>27</v>
      </c>
      <c r="B18" s="37"/>
      <c r="C18" s="37"/>
      <c r="D18" s="37"/>
      <c r="E18" s="37"/>
    </row>
    <row r="19" spans="1:7" ht="39.75" customHeight="1" x14ac:dyDescent="0.25">
      <c r="A19" s="49" t="s">
        <v>28</v>
      </c>
      <c r="B19" s="49"/>
      <c r="C19" s="49"/>
      <c r="D19" s="49"/>
      <c r="E19" s="49"/>
    </row>
    <row r="20" spans="1:7" x14ac:dyDescent="0.25">
      <c r="A20" s="49"/>
      <c r="B20" s="49"/>
      <c r="C20" s="49"/>
      <c r="D20" s="49"/>
      <c r="E20" s="49"/>
      <c r="F20" s="2">
        <v>1978.6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46</v>
      </c>
      <c r="B22" s="9" t="s">
        <v>41</v>
      </c>
      <c r="C22" s="3" t="s">
        <v>4</v>
      </c>
      <c r="D22" s="3">
        <v>16.559999999999999</v>
      </c>
      <c r="E22" s="8">
        <f>D22*F20*G20</f>
        <v>98296.847999999984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 x14ac:dyDescent="0.25">
      <c r="A24" s="7" t="s">
        <v>42</v>
      </c>
      <c r="B24" s="9" t="s">
        <v>25</v>
      </c>
      <c r="C24" s="3" t="s">
        <v>4</v>
      </c>
      <c r="D24" s="3">
        <v>6.06</v>
      </c>
      <c r="E24" s="8">
        <f>D24*F20*G20</f>
        <v>35970.947999999997</v>
      </c>
    </row>
    <row r="25" spans="1:7" x14ac:dyDescent="0.25">
      <c r="A25" s="7" t="s">
        <v>47</v>
      </c>
      <c r="B25" s="9" t="s">
        <v>65</v>
      </c>
      <c r="C25" s="3" t="s">
        <v>32</v>
      </c>
      <c r="D25" s="3"/>
      <c r="E25" s="28">
        <v>1917.28</v>
      </c>
    </row>
    <row r="26" spans="1:7" x14ac:dyDescent="0.25">
      <c r="A26" s="7" t="s">
        <v>48</v>
      </c>
      <c r="B26" s="9" t="s">
        <v>65</v>
      </c>
      <c r="C26" s="3" t="s">
        <v>32</v>
      </c>
      <c r="D26" s="3"/>
      <c r="E26" s="8">
        <v>11533.3</v>
      </c>
    </row>
    <row r="27" spans="1:7" x14ac:dyDescent="0.25">
      <c r="A27" s="7" t="s">
        <v>49</v>
      </c>
      <c r="B27" s="9" t="s">
        <v>65</v>
      </c>
      <c r="C27" s="3" t="s">
        <v>32</v>
      </c>
      <c r="D27" s="3"/>
      <c r="E27" s="8">
        <v>3001.6</v>
      </c>
    </row>
    <row r="28" spans="1:7" x14ac:dyDescent="0.25">
      <c r="A28" s="7" t="s">
        <v>30</v>
      </c>
      <c r="B28" s="9" t="s">
        <v>65</v>
      </c>
      <c r="C28" s="3" t="s">
        <v>32</v>
      </c>
      <c r="D28" s="3"/>
      <c r="E28" s="8">
        <f>3602.31+1000</f>
        <v>4602.3099999999995</v>
      </c>
    </row>
    <row r="29" spans="1:7" x14ac:dyDescent="0.25">
      <c r="A29" s="36" t="s">
        <v>72</v>
      </c>
      <c r="B29" s="35" t="s">
        <v>65</v>
      </c>
      <c r="C29" s="3" t="s">
        <v>32</v>
      </c>
      <c r="D29" s="3"/>
      <c r="E29" s="8">
        <v>106.8</v>
      </c>
    </row>
    <row r="30" spans="1:7" x14ac:dyDescent="0.25">
      <c r="A30" s="27"/>
      <c r="B30" s="23"/>
      <c r="C30" s="3"/>
      <c r="D30" s="3"/>
      <c r="E30" s="8"/>
    </row>
    <row r="31" spans="1:7" s="14" customFormat="1" ht="14.25" x14ac:dyDescent="0.2">
      <c r="A31" s="10" t="s">
        <v>29</v>
      </c>
      <c r="B31" s="11"/>
      <c r="C31" s="12"/>
      <c r="D31" s="12"/>
      <c r="E31" s="13">
        <f>SUM(E22:E30)</f>
        <v>155429.08599999995</v>
      </c>
    </row>
    <row r="33" spans="1:5" ht="35.25" customHeight="1" x14ac:dyDescent="0.25">
      <c r="A33" s="50" t="s">
        <v>75</v>
      </c>
      <c r="B33" s="50"/>
      <c r="C33" s="50"/>
      <c r="D33" s="50"/>
      <c r="E33" s="50"/>
    </row>
    <row r="34" spans="1:5" ht="28.5" customHeight="1" x14ac:dyDescent="0.25">
      <c r="A34" s="37" t="s">
        <v>21</v>
      </c>
      <c r="B34" s="37"/>
      <c r="C34" s="37"/>
      <c r="D34" s="37"/>
      <c r="E34" s="37"/>
    </row>
    <row r="35" spans="1:5" ht="15" customHeight="1" x14ac:dyDescent="0.25">
      <c r="A35" s="37" t="s">
        <v>20</v>
      </c>
      <c r="B35" s="37"/>
      <c r="C35" s="37"/>
      <c r="D35" s="37"/>
      <c r="E35" s="37"/>
    </row>
    <row r="36" spans="1:5" ht="31.5" customHeight="1" x14ac:dyDescent="0.25">
      <c r="A36" s="37" t="s">
        <v>33</v>
      </c>
      <c r="B36" s="37"/>
      <c r="C36" s="37"/>
      <c r="D36" s="37"/>
      <c r="E36" s="37"/>
    </row>
    <row r="37" spans="1:5" x14ac:dyDescent="0.25">
      <c r="A37" s="48" t="s">
        <v>5</v>
      </c>
      <c r="B37" s="48"/>
      <c r="C37" s="48"/>
      <c r="D37" s="48"/>
      <c r="E37" s="48"/>
    </row>
    <row r="38" spans="1:5" x14ac:dyDescent="0.25">
      <c r="A38" s="37" t="s">
        <v>18</v>
      </c>
      <c r="B38" s="37"/>
      <c r="C38" s="37"/>
      <c r="D38" s="37"/>
      <c r="E38" s="37"/>
    </row>
    <row r="39" spans="1:5" x14ac:dyDescent="0.25">
      <c r="A39" s="51" t="s">
        <v>58</v>
      </c>
      <c r="B39" s="51"/>
      <c r="C39" s="51"/>
      <c r="D39" s="51"/>
      <c r="E39" s="5"/>
    </row>
    <row r="40" spans="1:5" x14ac:dyDescent="0.25">
      <c r="B40" s="52" t="s">
        <v>19</v>
      </c>
      <c r="C40" s="52"/>
      <c r="D40" s="52"/>
      <c r="E40" s="6" t="s">
        <v>6</v>
      </c>
    </row>
    <row r="41" spans="1:5" x14ac:dyDescent="0.25">
      <c r="A41" s="29"/>
      <c r="B41" s="29"/>
      <c r="C41" s="29"/>
      <c r="D41" s="29"/>
      <c r="E41" s="29"/>
    </row>
    <row r="42" spans="1:5" x14ac:dyDescent="0.25">
      <c r="A42" s="53" t="s">
        <v>40</v>
      </c>
      <c r="B42" s="53"/>
      <c r="C42" s="53"/>
      <c r="D42" s="53"/>
      <c r="E42" s="5"/>
    </row>
    <row r="43" spans="1:5" x14ac:dyDescent="0.25">
      <c r="B43" s="54" t="s">
        <v>19</v>
      </c>
      <c r="C43" s="54"/>
      <c r="D43" s="54"/>
      <c r="E43" s="6" t="s">
        <v>6</v>
      </c>
    </row>
    <row r="45" spans="1:5" x14ac:dyDescent="0.25">
      <c r="A45" s="2" t="s">
        <v>44</v>
      </c>
    </row>
    <row r="46" spans="1:5" x14ac:dyDescent="0.25">
      <c r="A46" s="14" t="s">
        <v>34</v>
      </c>
    </row>
    <row r="47" spans="1:5" x14ac:dyDescent="0.25">
      <c r="A47" s="2" t="s">
        <v>37</v>
      </c>
      <c r="B47" s="15">
        <f>'2кв'!B57</f>
        <v>18806.29800000001</v>
      </c>
    </row>
    <row r="48" spans="1:5" ht="13.15" customHeight="1" x14ac:dyDescent="0.25">
      <c r="A48" s="30" t="s">
        <v>76</v>
      </c>
      <c r="B48" s="16"/>
    </row>
    <row r="49" spans="1:2" x14ac:dyDescent="0.25">
      <c r="A49" s="2" t="s">
        <v>45</v>
      </c>
      <c r="B49" s="16">
        <v>159966.1</v>
      </c>
    </row>
    <row r="50" spans="1:2" x14ac:dyDescent="0.25">
      <c r="A50" s="30" t="s">
        <v>43</v>
      </c>
      <c r="B50" s="16">
        <f>3*150</f>
        <v>450</v>
      </c>
    </row>
    <row r="51" spans="1:2" x14ac:dyDescent="0.25">
      <c r="A51" s="30" t="s">
        <v>50</v>
      </c>
      <c r="B51" s="16">
        <f>3*150</f>
        <v>450</v>
      </c>
    </row>
    <row r="52" spans="1:2" ht="30" x14ac:dyDescent="0.25">
      <c r="A52" s="30" t="s">
        <v>36</v>
      </c>
      <c r="B52" s="16">
        <f>E31</f>
        <v>155429.08599999995</v>
      </c>
    </row>
    <row r="53" spans="1:2" x14ac:dyDescent="0.25">
      <c r="A53" s="17" t="s">
        <v>35</v>
      </c>
      <c r="B53" s="18">
        <f>B47+B49+B50+B51-B52</f>
        <v>24243.312000000064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A35" zoomScaleSheetLayoutView="100" workbookViewId="0">
      <selection activeCell="B54" sqref="B54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41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77</v>
      </c>
      <c r="B3" s="41"/>
      <c r="C3" s="41"/>
      <c r="D3" s="41"/>
      <c r="E3" s="41"/>
    </row>
    <row r="4" spans="1:5" s="1" customFormat="1" ht="15.75" customHeight="1" x14ac:dyDescent="0.25">
      <c r="A4" s="22" t="s">
        <v>13</v>
      </c>
      <c r="B4" s="4"/>
      <c r="C4" s="4"/>
      <c r="D4" s="55"/>
      <c r="E4" s="55" t="s">
        <v>78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3" t="s">
        <v>26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15" customHeight="1" x14ac:dyDescent="0.25">
      <c r="A9" s="37" t="s">
        <v>38</v>
      </c>
      <c r="B9" s="37"/>
      <c r="C9" s="37"/>
      <c r="D9" s="37"/>
      <c r="E9" s="37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3" customHeight="1" x14ac:dyDescent="0.25">
      <c r="A11" s="37" t="s">
        <v>39</v>
      </c>
      <c r="B11" s="37"/>
      <c r="C11" s="37"/>
      <c r="D11" s="37"/>
      <c r="E11" s="37"/>
    </row>
    <row r="12" spans="1:5" ht="15.6" customHeight="1" x14ac:dyDescent="0.25">
      <c r="A12" s="44" t="s">
        <v>15</v>
      </c>
      <c r="B12" s="47"/>
      <c r="C12" s="47"/>
      <c r="D12" s="47"/>
      <c r="E12" s="47"/>
    </row>
    <row r="13" spans="1:5" ht="18.75" customHeight="1" x14ac:dyDescent="0.25">
      <c r="A13" s="37" t="s">
        <v>24</v>
      </c>
      <c r="B13" s="37"/>
      <c r="C13" s="37"/>
      <c r="D13" s="37"/>
      <c r="E13" s="37"/>
    </row>
    <row r="14" spans="1:5" ht="17.25" customHeight="1" x14ac:dyDescent="0.25">
      <c r="A14" s="44" t="s">
        <v>2</v>
      </c>
      <c r="B14" s="47"/>
      <c r="C14" s="47"/>
      <c r="D14" s="47"/>
      <c r="E14" s="47"/>
    </row>
    <row r="15" spans="1:5" ht="20.25" customHeight="1" x14ac:dyDescent="0.25">
      <c r="A15" s="37" t="s">
        <v>54</v>
      </c>
      <c r="B15" s="37"/>
      <c r="C15" s="37"/>
      <c r="D15" s="37"/>
      <c r="E15" s="37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7" ht="30" customHeight="1" x14ac:dyDescent="0.25">
      <c r="A17" s="37" t="s">
        <v>17</v>
      </c>
      <c r="B17" s="37"/>
      <c r="C17" s="37"/>
      <c r="D17" s="37"/>
      <c r="E17" s="37"/>
    </row>
    <row r="18" spans="1:7" ht="57.6" customHeight="1" x14ac:dyDescent="0.25">
      <c r="A18" s="37" t="s">
        <v>27</v>
      </c>
      <c r="B18" s="37"/>
      <c r="C18" s="37"/>
      <c r="D18" s="37"/>
      <c r="E18" s="37"/>
    </row>
    <row r="19" spans="1:7" ht="39.75" customHeight="1" x14ac:dyDescent="0.25">
      <c r="A19" s="49" t="s">
        <v>28</v>
      </c>
      <c r="B19" s="49"/>
      <c r="C19" s="49"/>
      <c r="D19" s="49"/>
      <c r="E19" s="49"/>
    </row>
    <row r="20" spans="1:7" x14ac:dyDescent="0.25">
      <c r="A20" s="49"/>
      <c r="B20" s="49"/>
      <c r="C20" s="49"/>
      <c r="D20" s="49"/>
      <c r="E20" s="49"/>
      <c r="F20" s="2">
        <v>1978.6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46</v>
      </c>
      <c r="B22" s="9" t="s">
        <v>41</v>
      </c>
      <c r="C22" s="3" t="s">
        <v>4</v>
      </c>
      <c r="D22" s="3">
        <v>16.559999999999999</v>
      </c>
      <c r="E22" s="8">
        <f>D22*F20*G20</f>
        <v>98296.847999999984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 x14ac:dyDescent="0.25">
      <c r="A24" s="7" t="s">
        <v>42</v>
      </c>
      <c r="B24" s="9" t="s">
        <v>25</v>
      </c>
      <c r="C24" s="3" t="s">
        <v>4</v>
      </c>
      <c r="D24" s="3">
        <v>6.06</v>
      </c>
      <c r="E24" s="8">
        <f>D24*F20*G20</f>
        <v>35970.947999999997</v>
      </c>
    </row>
    <row r="25" spans="1:7" x14ac:dyDescent="0.25">
      <c r="A25" s="7" t="s">
        <v>47</v>
      </c>
      <c r="B25" s="9" t="s">
        <v>79</v>
      </c>
      <c r="C25" s="3" t="s">
        <v>32</v>
      </c>
      <c r="D25" s="3"/>
      <c r="E25" s="28">
        <v>4388.8999999999996</v>
      </c>
    </row>
    <row r="26" spans="1:7" x14ac:dyDescent="0.25">
      <c r="A26" s="7" t="s">
        <v>48</v>
      </c>
      <c r="B26" s="9" t="s">
        <v>79</v>
      </c>
      <c r="C26" s="3" t="s">
        <v>32</v>
      </c>
      <c r="D26" s="3"/>
      <c r="E26" s="8">
        <v>2686.9</v>
      </c>
    </row>
    <row r="27" spans="1:7" x14ac:dyDescent="0.25">
      <c r="A27" s="7" t="s">
        <v>49</v>
      </c>
      <c r="B27" s="9" t="s">
        <v>79</v>
      </c>
      <c r="C27" s="3" t="s">
        <v>32</v>
      </c>
      <c r="D27" s="3"/>
      <c r="E27" s="8">
        <v>6871.08</v>
      </c>
    </row>
    <row r="28" spans="1:7" x14ac:dyDescent="0.25">
      <c r="A28" s="7" t="s">
        <v>30</v>
      </c>
      <c r="B28" s="9" t="s">
        <v>79</v>
      </c>
      <c r="C28" s="3" t="s">
        <v>32</v>
      </c>
      <c r="D28" s="3"/>
      <c r="E28" s="8">
        <v>33523.620000000003</v>
      </c>
    </row>
    <row r="29" spans="1:7" x14ac:dyDescent="0.25">
      <c r="A29" s="56" t="s">
        <v>72</v>
      </c>
      <c r="B29" s="9" t="s">
        <v>79</v>
      </c>
      <c r="C29" s="3" t="s">
        <v>32</v>
      </c>
      <c r="D29" s="3"/>
      <c r="E29" s="8">
        <v>142.41999999999999</v>
      </c>
    </row>
    <row r="30" spans="1:7" x14ac:dyDescent="0.25">
      <c r="A30" s="7" t="s">
        <v>71</v>
      </c>
      <c r="B30" s="35" t="s">
        <v>79</v>
      </c>
      <c r="C30" s="3" t="s">
        <v>32</v>
      </c>
      <c r="D30" s="3"/>
      <c r="E30" s="8">
        <v>600</v>
      </c>
    </row>
    <row r="31" spans="1:7" x14ac:dyDescent="0.25">
      <c r="A31" s="27"/>
      <c r="B31" s="23"/>
      <c r="C31" s="3"/>
      <c r="D31" s="3"/>
      <c r="E31" s="8"/>
    </row>
    <row r="32" spans="1:7" s="14" customFormat="1" ht="14.25" x14ac:dyDescent="0.2">
      <c r="A32" s="10" t="s">
        <v>29</v>
      </c>
      <c r="B32" s="11"/>
      <c r="C32" s="12"/>
      <c r="D32" s="12"/>
      <c r="E32" s="13">
        <f>SUM(E22:E31)</f>
        <v>182480.71599999996</v>
      </c>
    </row>
    <row r="34" spans="1:5" ht="35.25" customHeight="1" x14ac:dyDescent="0.25">
      <c r="A34" s="50" t="s">
        <v>80</v>
      </c>
      <c r="B34" s="50"/>
      <c r="C34" s="50"/>
      <c r="D34" s="50"/>
      <c r="E34" s="50"/>
    </row>
    <row r="35" spans="1:5" ht="28.5" customHeight="1" x14ac:dyDescent="0.25">
      <c r="A35" s="37" t="s">
        <v>21</v>
      </c>
      <c r="B35" s="37"/>
      <c r="C35" s="37"/>
      <c r="D35" s="37"/>
      <c r="E35" s="37"/>
    </row>
    <row r="36" spans="1:5" ht="15" customHeight="1" x14ac:dyDescent="0.25">
      <c r="A36" s="37" t="s">
        <v>20</v>
      </c>
      <c r="B36" s="37"/>
      <c r="C36" s="37"/>
      <c r="D36" s="37"/>
      <c r="E36" s="37"/>
    </row>
    <row r="37" spans="1:5" ht="31.5" customHeight="1" x14ac:dyDescent="0.25">
      <c r="A37" s="37" t="s">
        <v>33</v>
      </c>
      <c r="B37" s="37"/>
      <c r="C37" s="37"/>
      <c r="D37" s="37"/>
      <c r="E37" s="37"/>
    </row>
    <row r="38" spans="1:5" x14ac:dyDescent="0.25">
      <c r="A38" s="48" t="s">
        <v>5</v>
      </c>
      <c r="B38" s="48"/>
      <c r="C38" s="48"/>
      <c r="D38" s="48"/>
      <c r="E38" s="48"/>
    </row>
    <row r="39" spans="1:5" x14ac:dyDescent="0.25">
      <c r="A39" s="37" t="s">
        <v>18</v>
      </c>
      <c r="B39" s="37"/>
      <c r="C39" s="37"/>
      <c r="D39" s="37"/>
      <c r="E39" s="37"/>
    </row>
    <row r="40" spans="1:5" x14ac:dyDescent="0.25">
      <c r="A40" s="51" t="s">
        <v>58</v>
      </c>
      <c r="B40" s="51"/>
      <c r="C40" s="51"/>
      <c r="D40" s="51"/>
      <c r="E40" s="5"/>
    </row>
    <row r="41" spans="1:5" x14ac:dyDescent="0.25">
      <c r="B41" s="52" t="s">
        <v>19</v>
      </c>
      <c r="C41" s="52"/>
      <c r="D41" s="52"/>
      <c r="E41" s="6" t="s">
        <v>6</v>
      </c>
    </row>
    <row r="42" spans="1:5" x14ac:dyDescent="0.25">
      <c r="A42" s="32"/>
      <c r="B42" s="32"/>
      <c r="C42" s="32"/>
      <c r="D42" s="32"/>
      <c r="E42" s="32"/>
    </row>
    <row r="43" spans="1:5" x14ac:dyDescent="0.25">
      <c r="A43" s="53" t="s">
        <v>40</v>
      </c>
      <c r="B43" s="53"/>
      <c r="C43" s="53"/>
      <c r="D43" s="53"/>
      <c r="E43" s="5"/>
    </row>
    <row r="44" spans="1:5" x14ac:dyDescent="0.25">
      <c r="B44" s="54" t="s">
        <v>19</v>
      </c>
      <c r="C44" s="54"/>
      <c r="D44" s="54"/>
      <c r="E44" s="6" t="s">
        <v>6</v>
      </c>
    </row>
    <row r="46" spans="1:5" x14ac:dyDescent="0.25">
      <c r="A46" s="2" t="s">
        <v>44</v>
      </c>
    </row>
    <row r="47" spans="1:5" x14ac:dyDescent="0.25">
      <c r="A47" s="14" t="s">
        <v>34</v>
      </c>
    </row>
    <row r="48" spans="1:5" x14ac:dyDescent="0.25">
      <c r="A48" s="2" t="s">
        <v>37</v>
      </c>
      <c r="B48" s="15">
        <f>'3кв'!B53</f>
        <v>24243.312000000064</v>
      </c>
    </row>
    <row r="49" spans="1:2" ht="13.15" customHeight="1" x14ac:dyDescent="0.25">
      <c r="A49" s="34" t="s">
        <v>81</v>
      </c>
      <c r="B49" s="16"/>
    </row>
    <row r="50" spans="1:2" x14ac:dyDescent="0.25">
      <c r="A50" s="2" t="s">
        <v>45</v>
      </c>
      <c r="B50" s="16">
        <v>162536.35</v>
      </c>
    </row>
    <row r="51" spans="1:2" x14ac:dyDescent="0.25">
      <c r="A51" s="34" t="s">
        <v>43</v>
      </c>
      <c r="B51" s="16">
        <f>3*150</f>
        <v>450</v>
      </c>
    </row>
    <row r="52" spans="1:2" x14ac:dyDescent="0.25">
      <c r="A52" s="34" t="s">
        <v>50</v>
      </c>
      <c r="B52" s="16">
        <f>3*150</f>
        <v>450</v>
      </c>
    </row>
    <row r="53" spans="1:2" ht="30" x14ac:dyDescent="0.25">
      <c r="A53" s="34" t="s">
        <v>36</v>
      </c>
      <c r="B53" s="16">
        <f>E32</f>
        <v>182480.71599999996</v>
      </c>
    </row>
    <row r="54" spans="1:2" x14ac:dyDescent="0.25">
      <c r="A54" s="17" t="s">
        <v>35</v>
      </c>
      <c r="B54" s="18">
        <f>B48+B50+B51+B52-B53</f>
        <v>5198.9460000001127</v>
      </c>
    </row>
  </sheetData>
  <mergeCells count="28">
    <mergeCell ref="A39:E39"/>
    <mergeCell ref="A40:D40"/>
    <mergeCell ref="B41:D41"/>
    <mergeCell ref="A43:D43"/>
    <mergeCell ref="B44:D44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topLeftCell="A22" zoomScaleSheetLayoutView="100" workbookViewId="0">
      <selection activeCell="E24" sqref="E24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7" t="s">
        <v>82</v>
      </c>
      <c r="B1" s="57"/>
      <c r="C1" s="57"/>
      <c r="D1" s="58"/>
    </row>
    <row r="2" spans="1:4" ht="15.75" x14ac:dyDescent="0.25">
      <c r="A2" s="59" t="s">
        <v>83</v>
      </c>
      <c r="B2" s="59"/>
      <c r="C2" s="59"/>
      <c r="D2" s="60"/>
    </row>
    <row r="3" spans="1:4" ht="15.75" x14ac:dyDescent="0.25">
      <c r="A3" s="59" t="s">
        <v>84</v>
      </c>
      <c r="B3" s="59"/>
      <c r="C3" s="59"/>
      <c r="D3" s="60"/>
    </row>
    <row r="4" spans="1:4" ht="15.75" x14ac:dyDescent="0.25">
      <c r="A4" s="57" t="s">
        <v>107</v>
      </c>
      <c r="B4" s="57"/>
      <c r="C4" s="57"/>
      <c r="D4" s="58"/>
    </row>
    <row r="5" spans="1:4" ht="15.75" x14ac:dyDescent="0.25">
      <c r="A5" s="61"/>
      <c r="B5" s="61"/>
      <c r="C5" s="61"/>
      <c r="D5" s="1"/>
    </row>
    <row r="6" spans="1:4" ht="15.75" x14ac:dyDescent="0.25">
      <c r="A6" s="60"/>
      <c r="B6" s="62" t="s">
        <v>85</v>
      </c>
      <c r="C6" s="63">
        <f>'1кв'!B47</f>
        <v>7085.08</v>
      </c>
      <c r="D6" s="64"/>
    </row>
    <row r="7" spans="1:4" ht="15.75" x14ac:dyDescent="0.25">
      <c r="A7" s="65" t="s">
        <v>86</v>
      </c>
      <c r="B7" s="62" t="s">
        <v>108</v>
      </c>
      <c r="C7" s="63"/>
      <c r="D7" s="64"/>
    </row>
    <row r="8" spans="1:4" ht="15.75" x14ac:dyDescent="0.25">
      <c r="A8" s="60"/>
      <c r="B8" s="66" t="s">
        <v>87</v>
      </c>
      <c r="C8" s="63"/>
      <c r="D8" s="64"/>
    </row>
    <row r="9" spans="1:4" ht="15.75" x14ac:dyDescent="0.25">
      <c r="A9" s="60"/>
      <c r="B9" s="7" t="s">
        <v>109</v>
      </c>
      <c r="C9" s="63"/>
      <c r="D9" s="64"/>
    </row>
    <row r="10" spans="1:4" ht="15.75" x14ac:dyDescent="0.25">
      <c r="A10" s="60"/>
      <c r="B10" s="7" t="s">
        <v>110</v>
      </c>
      <c r="C10" s="63"/>
      <c r="D10" s="64"/>
    </row>
    <row r="11" spans="1:4" ht="15.75" x14ac:dyDescent="0.25">
      <c r="A11" s="60"/>
      <c r="B11" s="7" t="s">
        <v>111</v>
      </c>
      <c r="C11" s="63"/>
      <c r="D11" s="64"/>
    </row>
    <row r="12" spans="1:4" ht="15.75" x14ac:dyDescent="0.25">
      <c r="B12" s="67" t="s">
        <v>88</v>
      </c>
      <c r="C12" s="68">
        <f>'1кв'!B49+'2кв'!B53+'3кв'!B49+'4кв'!B50</f>
        <v>618406.36</v>
      </c>
      <c r="D12" s="69"/>
    </row>
    <row r="13" spans="1:4" ht="30" x14ac:dyDescent="0.25">
      <c r="B13" s="7" t="s">
        <v>89</v>
      </c>
      <c r="C13" s="68">
        <f>'1кв'!B50+'2кв'!B54+'3кв'!B50+'4кв'!B51</f>
        <v>1800</v>
      </c>
      <c r="D13" s="69"/>
    </row>
    <row r="14" spans="1:4" ht="30" x14ac:dyDescent="0.25">
      <c r="B14" s="7" t="s">
        <v>90</v>
      </c>
      <c r="C14" s="68">
        <f>'1кв'!B51+'2кв'!B55+'3кв'!B51+'4кв'!B52</f>
        <v>1800</v>
      </c>
      <c r="D14" s="69"/>
    </row>
    <row r="15" spans="1:4" ht="15.75" x14ac:dyDescent="0.25">
      <c r="A15" s="70"/>
      <c r="B15" s="67" t="s">
        <v>91</v>
      </c>
      <c r="C15" s="71">
        <f>SUM(C12:C14)</f>
        <v>622006.36</v>
      </c>
      <c r="D15" s="64"/>
    </row>
    <row r="16" spans="1:4" ht="15.75" x14ac:dyDescent="0.25">
      <c r="A16" s="1"/>
      <c r="B16" s="72"/>
      <c r="C16" s="72"/>
      <c r="D16" s="73"/>
    </row>
    <row r="17" spans="1:5" ht="15.75" x14ac:dyDescent="0.25">
      <c r="A17" s="74" t="s">
        <v>92</v>
      </c>
      <c r="B17" s="19" t="s">
        <v>93</v>
      </c>
      <c r="C17" s="68">
        <f>'1кв'!E22+'2кв'!E22+'3кв'!E22+'4кв'!E22</f>
        <v>372293.37599999999</v>
      </c>
      <c r="D17" s="73"/>
    </row>
    <row r="18" spans="1:5" ht="15.75" x14ac:dyDescent="0.25">
      <c r="A18" s="74"/>
      <c r="B18" s="75" t="s">
        <v>94</v>
      </c>
      <c r="C18" s="68">
        <f>'1кв'!E23+'2кв'!E23+'3кв'!E23+'4кв'!E23</f>
        <v>0</v>
      </c>
      <c r="D18" s="73"/>
    </row>
    <row r="19" spans="1:5" ht="15.75" x14ac:dyDescent="0.25">
      <c r="A19" s="74"/>
      <c r="B19" s="75" t="s">
        <v>42</v>
      </c>
      <c r="C19" s="68">
        <f>'1кв'!E24+'2кв'!E24+'3кв'!E24+'4кв'!E24</f>
        <v>136285.96799999999</v>
      </c>
      <c r="D19" s="73"/>
    </row>
    <row r="20" spans="1:5" ht="15.75" x14ac:dyDescent="0.25">
      <c r="A20" s="74"/>
      <c r="B20" s="7" t="s">
        <v>47</v>
      </c>
      <c r="C20" s="68">
        <f>'1кв'!E25+'2кв'!E25+'3кв'!E25+'4кв'!E25</f>
        <v>14159.73</v>
      </c>
      <c r="D20" s="73"/>
    </row>
    <row r="21" spans="1:5" ht="15.75" x14ac:dyDescent="0.25">
      <c r="A21" s="74"/>
      <c r="B21" s="7" t="s">
        <v>48</v>
      </c>
      <c r="C21" s="68">
        <f>'1кв'!E26+'2кв'!E26+'3кв'!E26+'4кв'!E26</f>
        <v>23629.200000000001</v>
      </c>
      <c r="D21" s="73"/>
    </row>
    <row r="22" spans="1:5" ht="15.75" x14ac:dyDescent="0.25">
      <c r="A22" s="74"/>
      <c r="B22" s="7" t="s">
        <v>49</v>
      </c>
      <c r="C22" s="68">
        <f>'1кв'!E27+'2кв'!E27+'3кв'!E27+'4кв'!E27</f>
        <v>22167.81</v>
      </c>
      <c r="D22" s="73"/>
    </row>
    <row r="23" spans="1:5" ht="15.75" x14ac:dyDescent="0.25">
      <c r="A23" s="1"/>
      <c r="B23" s="7" t="s">
        <v>30</v>
      </c>
      <c r="C23" s="68">
        <f>'1кв'!E28+'2кв'!E28+'3кв'!E28+'4кв'!E28</f>
        <v>47939.03</v>
      </c>
      <c r="D23" s="73">
        <f>44607.97+1000</f>
        <v>45607.97</v>
      </c>
      <c r="E23" s="76">
        <f>C23-D23</f>
        <v>2331.0599999999977</v>
      </c>
    </row>
    <row r="24" spans="1:5" ht="15.75" x14ac:dyDescent="0.25">
      <c r="A24" s="1"/>
      <c r="B24" s="77" t="s">
        <v>72</v>
      </c>
      <c r="C24" s="68">
        <f>'2кв'!E30+'3кв'!E29+'4кв'!E29</f>
        <v>320.42999999999995</v>
      </c>
      <c r="D24" s="73"/>
      <c r="E24" s="76"/>
    </row>
    <row r="25" spans="1:5" ht="15.75" x14ac:dyDescent="0.25">
      <c r="A25" s="74"/>
      <c r="B25" s="78" t="s">
        <v>113</v>
      </c>
      <c r="C25" s="79">
        <f>'1кв'!E29+'2кв'!E31+'2кв'!E32+'2кв'!E33</f>
        <v>4954.95</v>
      </c>
      <c r="D25" s="73"/>
    </row>
    <row r="26" spans="1:5" ht="15.75" x14ac:dyDescent="0.25">
      <c r="A26" s="74"/>
      <c r="B26" s="80" t="s">
        <v>95</v>
      </c>
      <c r="C26" s="79">
        <f>SUM(C28:C29)</f>
        <v>2142</v>
      </c>
      <c r="D26" s="73"/>
    </row>
    <row r="27" spans="1:5" ht="15.75" x14ac:dyDescent="0.25">
      <c r="A27" s="74"/>
      <c r="B27" s="66" t="s">
        <v>87</v>
      </c>
      <c r="C27" s="79"/>
      <c r="D27" s="73"/>
    </row>
    <row r="28" spans="1:5" ht="15.75" x14ac:dyDescent="0.25">
      <c r="A28" s="74"/>
      <c r="B28" s="81" t="s">
        <v>112</v>
      </c>
      <c r="C28" s="82">
        <f>'2кв'!E29+'4кв'!E30</f>
        <v>2142</v>
      </c>
      <c r="D28" s="73"/>
    </row>
    <row r="29" spans="1:5" ht="15.75" x14ac:dyDescent="0.25">
      <c r="A29" s="74"/>
      <c r="B29" s="81"/>
      <c r="C29" s="82"/>
      <c r="D29" s="73"/>
    </row>
    <row r="30" spans="1:5" ht="15.75" x14ac:dyDescent="0.25">
      <c r="A30" s="1"/>
      <c r="B30" s="83" t="s">
        <v>96</v>
      </c>
      <c r="C30" s="84">
        <f>SUM(C17:C26)</f>
        <v>623892.49400000006</v>
      </c>
      <c r="D30" s="73"/>
      <c r="E30" s="76"/>
    </row>
    <row r="31" spans="1:5" ht="15.75" x14ac:dyDescent="0.25">
      <c r="A31" s="1"/>
      <c r="B31" s="85" t="s">
        <v>97</v>
      </c>
      <c r="C31" s="86">
        <f>C6+C15-C30</f>
        <v>5198.9459999998799</v>
      </c>
      <c r="D31" s="73"/>
    </row>
    <row r="32" spans="1:5" ht="15.75" x14ac:dyDescent="0.25">
      <c r="A32" s="1"/>
      <c r="B32" s="65"/>
      <c r="C32" s="65"/>
      <c r="D32" s="73"/>
    </row>
    <row r="33" spans="1:4" ht="15.75" x14ac:dyDescent="0.25">
      <c r="A33" s="1"/>
      <c r="B33" s="87" t="s">
        <v>98</v>
      </c>
      <c r="C33" s="87"/>
      <c r="D33" s="73"/>
    </row>
    <row r="34" spans="1:4" ht="15.75" x14ac:dyDescent="0.25">
      <c r="A34" s="1"/>
      <c r="B34" s="87" t="s">
        <v>99</v>
      </c>
      <c r="C34" s="88">
        <v>45073.15</v>
      </c>
      <c r="D34" s="73"/>
    </row>
    <row r="35" spans="1:4" ht="15.75" x14ac:dyDescent="0.25">
      <c r="A35" s="1"/>
      <c r="B35" s="89" t="s">
        <v>100</v>
      </c>
      <c r="C35" s="90">
        <v>52857.17</v>
      </c>
      <c r="D35" s="73"/>
    </row>
    <row r="36" spans="1:4" ht="15.75" x14ac:dyDescent="0.25">
      <c r="A36" s="1"/>
      <c r="B36" s="87" t="s">
        <v>101</v>
      </c>
      <c r="C36" s="91">
        <f>C35-C34</f>
        <v>7784.0199999999968</v>
      </c>
      <c r="D36" s="73"/>
    </row>
    <row r="37" spans="1:4" ht="15.75" x14ac:dyDescent="0.25">
      <c r="A37" s="1"/>
      <c r="B37" s="65"/>
      <c r="C37" s="65"/>
      <c r="D37" s="73"/>
    </row>
    <row r="38" spans="1:4" ht="15.75" x14ac:dyDescent="0.25">
      <c r="A38" s="1"/>
      <c r="B38" s="65"/>
      <c r="C38" s="65"/>
      <c r="D38" s="73"/>
    </row>
    <row r="39" spans="1:4" ht="15.75" x14ac:dyDescent="0.25">
      <c r="A39" s="1"/>
      <c r="B39" s="65"/>
      <c r="C39" s="65"/>
      <c r="D39" s="73"/>
    </row>
    <row r="40" spans="1:4" ht="15.75" x14ac:dyDescent="0.25">
      <c r="A40" s="1" t="s">
        <v>102</v>
      </c>
      <c r="B40" s="65" t="s">
        <v>103</v>
      </c>
      <c r="C40" s="65"/>
      <c r="D40" s="73"/>
    </row>
    <row r="41" spans="1:4" ht="15.75" x14ac:dyDescent="0.25">
      <c r="A41" s="1"/>
      <c r="B41" s="65" t="s">
        <v>104</v>
      </c>
      <c r="C41" s="65"/>
      <c r="D41" s="73"/>
    </row>
    <row r="42" spans="1:4" ht="15.75" x14ac:dyDescent="0.25">
      <c r="A42" s="1"/>
      <c r="B42" s="65" t="s">
        <v>105</v>
      </c>
      <c r="C42" s="65"/>
      <c r="D42" s="73"/>
    </row>
    <row r="43" spans="1:4" ht="15.75" x14ac:dyDescent="0.25">
      <c r="A43" s="1"/>
      <c r="B43" s="65"/>
      <c r="C43" s="65"/>
      <c r="D43" s="73"/>
    </row>
    <row r="44" spans="1:4" ht="15.75" x14ac:dyDescent="0.25">
      <c r="A44" s="1"/>
      <c r="B44" s="65"/>
      <c r="C44" s="65"/>
      <c r="D44" s="73"/>
    </row>
    <row r="45" spans="1:4" ht="15.75" x14ac:dyDescent="0.25">
      <c r="A45" s="1"/>
      <c r="B45" s="65" t="s">
        <v>106</v>
      </c>
      <c r="C45" s="65"/>
      <c r="D45" s="73"/>
    </row>
    <row r="46" spans="1:4" ht="15.75" x14ac:dyDescent="0.25">
      <c r="A46" s="1"/>
      <c r="B46" s="65"/>
      <c r="C46" s="65"/>
      <c r="D46" s="73"/>
    </row>
    <row r="47" spans="1:4" ht="15.75" x14ac:dyDescent="0.25">
      <c r="A47" s="1"/>
      <c r="B47" s="65"/>
      <c r="C47" s="65"/>
      <c r="D47" s="73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2024-02-16T06:31:20Z</dcterms:modified>
</cp:coreProperties>
</file>